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acme/Desktop/"/>
    </mc:Choice>
  </mc:AlternateContent>
  <xr:revisionPtr revIDLastSave="0" documentId="13_ncr:1_{B54D8FE5-1DE0-9C4E-91BB-AB5FAB087BE5}" xr6:coauthVersionLast="47" xr6:coauthVersionMax="47" xr10:uidLastSave="{00000000-0000-0000-0000-000000000000}"/>
  <workbookProtection workbookAlgorithmName="SHA-512" workbookHashValue="1ltfKdmvR6kjBdpx46K+jVpobHvvs/yUcYWCwgjhvyTyIDXxkVKiWMDA03hsO6j/Pr1WpfUF5onvPgeBcNMwTg==" workbookSaltValue="ZEfIMEbVxful+5YIJD2v7g==" workbookSpinCount="100000" lockStructure="1"/>
  <bookViews>
    <workbookView xWindow="7780" yWindow="2280" windowWidth="30620" windowHeight="16000" xr2:uid="{00000000-000D-0000-FFFF-FFFF00000000}"/>
  </bookViews>
  <sheets>
    <sheet name="INSTRUCTIONS" sheetId="1" r:id="rId1"/>
    <sheet name="Production Event Links" sheetId="2" r:id="rId2"/>
    <sheet name="Production Member Links" sheetId="6" r:id="rId3"/>
    <sheet name="SAND10 Event Links" sheetId="3" r:id="rId4"/>
    <sheet name="SAND10 Member Link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0C6q948TW2XbBJ35kLYcA0me3Fw=="/>
    </ext>
  </extLst>
</workbook>
</file>

<file path=xl/calcChain.xml><?xml version="1.0" encoding="utf-8"?>
<calcChain xmlns="http://schemas.openxmlformats.org/spreadsheetml/2006/main">
  <c r="D18" i="2" l="1"/>
  <c r="D15" i="2"/>
  <c r="D12" i="2"/>
  <c r="D9" i="2"/>
  <c r="D6" i="2"/>
  <c r="D3" i="2"/>
  <c r="C8" i="6"/>
  <c r="C6" i="6"/>
  <c r="C4" i="6"/>
  <c r="C2" i="6"/>
  <c r="D11" i="2"/>
  <c r="D11" i="3"/>
  <c r="D8" i="2"/>
  <c r="D8" i="3"/>
  <c r="D3" i="3"/>
  <c r="D18" i="3"/>
  <c r="D12" i="3"/>
  <c r="D9" i="3"/>
  <c r="C8" i="4"/>
  <c r="C16" i="6"/>
  <c r="C14" i="6"/>
  <c r="C12" i="6"/>
  <c r="C10" i="6"/>
  <c r="D2" i="2"/>
  <c r="D17" i="2"/>
  <c r="D14" i="2"/>
  <c r="D5" i="2"/>
  <c r="C16" i="4"/>
  <c r="C14" i="4"/>
  <c r="C12" i="4"/>
  <c r="C10" i="4"/>
  <c r="C6" i="4" l="1"/>
  <c r="C2" i="4"/>
  <c r="D2" i="3" l="1"/>
  <c r="C4" i="4"/>
  <c r="D17" i="3" l="1"/>
  <c r="D15" i="3"/>
  <c r="D14" i="3"/>
  <c r="D6" i="3"/>
  <c r="D5" i="3"/>
</calcChain>
</file>

<file path=xl/sharedStrings.xml><?xml version="1.0" encoding="utf-8"?>
<sst xmlns="http://schemas.openxmlformats.org/spreadsheetml/2006/main" count="116" uniqueCount="59">
  <si>
    <t>Your Tenant ID:</t>
  </si>
  <si>
    <t>find this in back office, Company Profile</t>
  </si>
  <si>
    <t>Your Event ID:</t>
  </si>
  <si>
    <t>find this in the url when viewing your event in back office</t>
  </si>
  <si>
    <t>Specific date for your event:</t>
  </si>
  <si>
    <t>Sandbox 10 base url</t>
  </si>
  <si>
    <t>https://sand10-buy.acmeticketing.net</t>
  </si>
  <si>
    <t>Production base url</t>
  </si>
  <si>
    <t>Instuctions:</t>
  </si>
  <si>
    <t>Production Links</t>
  </si>
  <si>
    <t>Event Detail Page</t>
  </si>
  <si>
    <t>Non-member Link</t>
  </si>
  <si>
    <t>Event detail page with full description. Guests will then have to choose a date from the calendar before landing in the cart.</t>
  </si>
  <si>
    <t>Member Link</t>
  </si>
  <si>
    <t>Member verification page then directs to Event detail page with full description. Guests will then have to choose a date from the calendar before landing in the cart with member discounts already applied.</t>
  </si>
  <si>
    <t>Event Calendar Page</t>
  </si>
  <si>
    <t>Calendar for a specific event. Once a date is selected, guests will immediately go to the cart with date and event chosen.</t>
  </si>
  <si>
    <t>Member verification page then directs to Calendar for a specific event. Once a date is selected, guests will immediately go to the cart with date and event chosen and member discounts already applied.</t>
  </si>
  <si>
    <t>Event Cart Page - specific date</t>
  </si>
  <si>
    <t>Cart showing available tickets for a specific event and a specific date.</t>
  </si>
  <si>
    <t>Member verification page then directs to Cart showing available tickets for a specific event and a specific date with member discounts already applied.</t>
  </si>
  <si>
    <t>Event Cart Page - today's date (dynamic)</t>
  </si>
  <si>
    <t>Cart showing available tickets for a specific event and the current date. This link doesn't specify a date and dynamically uses the current date when the link is clicked. This should be used for events that are available daily or regularly, vs one-time events.</t>
  </si>
  <si>
    <t xml:space="preserve">Member verification page then directs to Cart showing available tickets for a specific event and the current date with member discounts already applied. This link doesn't specify a date and dynamically uses the current date when the link is clicked. This should be used for events that are available daily or regularly, vs one-time events. </t>
  </si>
  <si>
    <t>General calendar (all events)</t>
  </si>
  <si>
    <t>Calendar without a specific event selected yet. One a date is selected, guests will see a list of all events available on that day. Once an event is selected they will go to the cart for that event and the preselected date.</t>
  </si>
  <si>
    <t>Member verification page then directs to Calendar without a specific event selected yet. One a date is selected, guests will see a list of all events available on that day. Once an event is selected they will go to the cart for that event and the preselected date.</t>
  </si>
  <si>
    <t>Event detail page with date already chosen. This skips the calendar after showing the detail and directs straight to the cart for that event and the preselected date. This is great for 1 time events.</t>
  </si>
  <si>
    <t>Member verification page then directs to Event detail page with date already chosen. This skips the calendar after showing the detail and directs straight to the cart for that event and the preselected date with member discounts already applied. This is great for 1 time events.</t>
  </si>
  <si>
    <t>Sandbox 10 Links</t>
  </si>
  <si>
    <t>Member verify to Member Detail page</t>
  </si>
  <si>
    <t>Deep-link to verify, then land on Member Detail page. Use this to link a member to their profile for easy renewals.</t>
  </si>
  <si>
    <t>Member verify to Donations Landing Page</t>
  </si>
  <si>
    <t>Deep-link to verify, then land on Donations Landing Page. This drives Members to donate while being logged in, so their membership information is recorded when they make the donation.</t>
  </si>
  <si>
    <t>Event Detail Page - specific date</t>
  </si>
  <si>
    <t>Event Detail Page -  specific date</t>
  </si>
  <si>
    <t>must be YYYY-MM-DD; required for some links where specified</t>
  </si>
  <si>
    <t>Deep-link to verify, then land on the the member's cart. This will drive members to purchase the items they have already selected after they verify.</t>
  </si>
  <si>
    <t>Member verify to Custom Donation Landing Page</t>
  </si>
  <si>
    <r>
      <t xml:space="preserve">Deep-link to verify, then land on a Custom Donation Landing Page. This drives Members to donate while being logged in, so their membership information is recorded when they make the donation. </t>
    </r>
    <r>
      <rPr>
        <b/>
        <sz val="12"/>
        <rFont val="Arial"/>
        <family val="2"/>
      </rPr>
      <t>To use this link, you must insert the Query Parameter for your Custom Donation landing page in the [code] section.</t>
    </r>
  </si>
  <si>
    <t>Membership level ID</t>
  </si>
  <si>
    <t>Link for a gift membership purchase in the cart</t>
  </si>
  <si>
    <t>Link for a new membership purchase for a specific level in the cart</t>
  </si>
  <si>
    <t>5e582ac2f71d1a259af53f95</t>
  </si>
  <si>
    <t>find this in the URL when this membership is added to the cart online</t>
  </si>
  <si>
    <t>Link to Membership List</t>
  </si>
  <si>
    <t>Link to drive non-members to list of all membership levels</t>
  </si>
  <si>
    <t>After a member has verified, use this link to direct them to see eligible levels for renewal. This Page will be blank if the member is not eligible to renew as controlled by the lifecycle actions, so should only be used in the dynamic text variables for expired members</t>
  </si>
  <si>
    <t>Member verify to Cart</t>
  </si>
  <si>
    <t>Cart page for a new membership purchase</t>
  </si>
  <si>
    <t>Cart page for new gift membership purchase</t>
  </si>
  <si>
    <t>Link member to pick level for renewal</t>
  </si>
  <si>
    <t>https://</t>
  </si>
  <si>
    <t>Prod start URL</t>
  </si>
  <si>
    <t>buy.acmeticketing.com</t>
  </si>
  <si>
    <t>If you use a branded URL, place your custom domain here, eg: tickets.acmemuseum.org</t>
  </si>
  <si>
    <t>Enter your tenant ID and (as needed) the event ID, date, and/or Membership level ID in the fields above to auto-generate links.</t>
  </si>
  <si>
    <t>65c12eba68af1f2ce0ae4fea</t>
  </si>
  <si>
    <t>2024-03-21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</si>
</sst>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b/>
      <sz val="11"/>
      <color theme="1"/>
      <name val="Calibri"/>
      <family val="2"/>
    </font>
    <font>
      <sz val="10"/>
      <color theme="1"/>
      <name val="Calibri"/>
      <family val="2"/>
    </font>
    <font>
      <b/>
      <sz val="10"/>
      <color theme="1"/>
      <name val="Calibri"/>
      <family val="2"/>
    </font>
    <font>
      <b/>
      <sz val="12"/>
      <color rgb="FF000000"/>
      <name val="Arial"/>
      <family val="2"/>
    </font>
    <font>
      <b/>
      <sz val="12"/>
      <color theme="1"/>
      <name val="Arial"/>
      <family val="2"/>
    </font>
    <font>
      <i/>
      <u/>
      <sz val="12"/>
      <color theme="10"/>
      <name val="Arial"/>
      <family val="2"/>
    </font>
    <font>
      <sz val="12"/>
      <color rgb="FF000000"/>
      <name val="Arial"/>
      <family val="2"/>
    </font>
    <font>
      <sz val="12"/>
      <color theme="1"/>
      <name val="Arial"/>
      <family val="2"/>
    </font>
    <font>
      <u/>
      <sz val="12"/>
      <color theme="1"/>
      <name val="Arial"/>
      <family val="2"/>
    </font>
    <font>
      <u/>
      <sz val="12"/>
      <color rgb="FF1155CC"/>
      <name val="Arial"/>
      <family val="2"/>
    </font>
    <font>
      <b/>
      <sz val="14"/>
      <color rgb="FF000000"/>
      <name val="Arial"/>
      <family val="2"/>
    </font>
    <font>
      <u/>
      <sz val="12"/>
      <color rgb="FF000000"/>
      <name val="Arial"/>
      <family val="2"/>
    </font>
    <font>
      <b/>
      <sz val="14"/>
      <color theme="1"/>
      <name val="Arial"/>
      <family val="2"/>
    </font>
    <font>
      <sz val="14"/>
      <name val="Arial"/>
      <family val="2"/>
    </font>
    <font>
      <sz val="14"/>
      <color theme="1"/>
      <name val="Arial"/>
      <family val="2"/>
    </font>
    <font>
      <sz val="12"/>
      <name val="Arial"/>
      <family val="2"/>
    </font>
    <font>
      <i/>
      <sz val="12"/>
      <color theme="1"/>
      <name val="Arial"/>
      <family val="2"/>
    </font>
    <font>
      <i/>
      <sz val="12"/>
      <color rgb="FF000000"/>
      <name val="Arial"/>
      <family val="2"/>
    </font>
    <font>
      <u/>
      <sz val="11"/>
      <color theme="10"/>
      <name val="Arial"/>
      <family val="2"/>
    </font>
    <font>
      <b/>
      <sz val="12"/>
      <name val="Arial"/>
      <family val="2"/>
    </font>
    <font>
      <b/>
      <i/>
      <sz val="12"/>
      <color theme="1"/>
      <name val="Arial"/>
      <family val="2"/>
    </font>
  </fonts>
  <fills count="10">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E2EFD9"/>
        <bgColor rgb="FFE2EFD9"/>
      </patternFill>
    </fill>
    <fill>
      <patternFill patternType="solid">
        <fgColor rgb="FFEFEFEF"/>
        <bgColor rgb="FFEFEFEF"/>
      </patternFill>
    </fill>
    <fill>
      <patternFill patternType="solid">
        <fgColor rgb="FFFFFFFF"/>
        <bgColor rgb="FFFFFFFF"/>
      </patternFill>
    </fill>
    <fill>
      <patternFill patternType="solid">
        <fgColor rgb="FFFBE4D5"/>
        <bgColor rgb="FFFBE4D5"/>
      </patternFill>
    </fill>
    <fill>
      <patternFill patternType="solid">
        <fgColor theme="6" tint="0.79998168889431442"/>
        <bgColor rgb="FFFFFFFF"/>
      </patternFill>
    </fill>
    <fill>
      <patternFill patternType="solid">
        <fgColor theme="6" tint="0.7999816888943144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69">
    <xf numFmtId="0" fontId="0" fillId="0" borderId="0" xfId="0"/>
    <xf numFmtId="0" fontId="2" fillId="0" borderId="0" xfId="0" applyFont="1"/>
    <xf numFmtId="0" fontId="1" fillId="0" borderId="0" xfId="0" applyFont="1" applyAlignment="1">
      <alignment vertical="top" wrapText="1"/>
    </xf>
    <xf numFmtId="0" fontId="3" fillId="0" borderId="0" xfId="0" applyFont="1" applyAlignment="1">
      <alignment vertical="top"/>
    </xf>
    <xf numFmtId="0" fontId="4" fillId="2" borderId="1" xfId="0" applyFont="1" applyFill="1" applyBorder="1"/>
    <xf numFmtId="0" fontId="5" fillId="2" borderId="1" xfId="0" applyFont="1" applyFill="1" applyBorder="1"/>
    <xf numFmtId="0" fontId="6" fillId="2" borderId="1" xfId="0" applyFont="1" applyFill="1" applyBorder="1"/>
    <xf numFmtId="0" fontId="8" fillId="0" borderId="0" xfId="0" applyFont="1"/>
    <xf numFmtId="0" fontId="7" fillId="5" borderId="5" xfId="0" applyFont="1" applyFill="1" applyBorder="1" applyAlignment="1">
      <alignment wrapText="1"/>
    </xf>
    <xf numFmtId="0" fontId="9" fillId="5" borderId="5" xfId="0" applyFont="1" applyFill="1" applyBorder="1"/>
    <xf numFmtId="0" fontId="7" fillId="5" borderId="0" xfId="0" applyFont="1" applyFill="1" applyAlignment="1">
      <alignment wrapText="1"/>
    </xf>
    <xf numFmtId="0" fontId="8" fillId="5" borderId="0" xfId="0" applyFont="1" applyFill="1"/>
    <xf numFmtId="0" fontId="7" fillId="0" borderId="5" xfId="0" applyFont="1" applyBorder="1" applyAlignment="1">
      <alignment wrapText="1"/>
    </xf>
    <xf numFmtId="0" fontId="9" fillId="0" borderId="5" xfId="0" applyFont="1" applyBorder="1"/>
    <xf numFmtId="0" fontId="7" fillId="0" borderId="0" xfId="0" applyFont="1" applyAlignment="1">
      <alignment wrapText="1"/>
    </xf>
    <xf numFmtId="0" fontId="10" fillId="5" borderId="0" xfId="0" applyFont="1" applyFill="1"/>
    <xf numFmtId="0" fontId="7" fillId="0" borderId="0" xfId="0" applyFont="1"/>
    <xf numFmtId="0" fontId="11" fillId="5" borderId="7" xfId="0" applyFont="1" applyFill="1" applyBorder="1" applyAlignment="1">
      <alignment wrapText="1"/>
    </xf>
    <xf numFmtId="0" fontId="12" fillId="5" borderId="5" xfId="0" applyFont="1" applyFill="1" applyBorder="1"/>
    <xf numFmtId="0" fontId="14" fillId="5" borderId="0" xfId="0" applyFont="1" applyFill="1" applyAlignment="1">
      <alignment wrapText="1"/>
    </xf>
    <xf numFmtId="0" fontId="16" fillId="5" borderId="0" xfId="0" applyFont="1" applyFill="1" applyAlignment="1">
      <alignment wrapText="1"/>
    </xf>
    <xf numFmtId="0" fontId="11" fillId="5" borderId="5" xfId="0" applyFont="1" applyFill="1" applyBorder="1" applyAlignment="1">
      <alignment wrapText="1"/>
    </xf>
    <xf numFmtId="0" fontId="16" fillId="5" borderId="5" xfId="0" applyFont="1" applyFill="1" applyBorder="1" applyAlignment="1">
      <alignment wrapText="1"/>
    </xf>
    <xf numFmtId="0" fontId="11" fillId="6" borderId="5" xfId="0" applyFont="1" applyFill="1" applyBorder="1" applyAlignment="1">
      <alignment horizontal="left" vertical="top" wrapText="1"/>
    </xf>
    <xf numFmtId="0" fontId="16" fillId="0" borderId="5" xfId="0" applyFont="1" applyBorder="1" applyAlignment="1">
      <alignment wrapText="1"/>
    </xf>
    <xf numFmtId="0" fontId="7" fillId="2" borderId="1" xfId="0" applyFont="1" applyFill="1" applyBorder="1"/>
    <xf numFmtId="0" fontId="17" fillId="2" borderId="1" xfId="0" applyFont="1" applyFill="1" applyBorder="1"/>
    <xf numFmtId="0" fontId="18" fillId="2" borderId="1" xfId="0" applyFont="1" applyFill="1" applyBorder="1"/>
    <xf numFmtId="0" fontId="7" fillId="3" borderId="1" xfId="0" applyFont="1" applyFill="1" applyBorder="1" applyAlignment="1" applyProtection="1">
      <alignment horizontal="left"/>
      <protection locked="0"/>
    </xf>
    <xf numFmtId="49" fontId="7" fillId="3" borderId="1" xfId="0" applyNumberFormat="1" applyFont="1" applyFill="1" applyBorder="1" applyAlignment="1" applyProtection="1">
      <alignment horizontal="left"/>
      <protection locked="0"/>
    </xf>
    <xf numFmtId="0" fontId="11" fillId="0" borderId="6" xfId="0" applyFont="1" applyBorder="1" applyAlignment="1">
      <alignment vertical="top" wrapText="1"/>
    </xf>
    <xf numFmtId="0" fontId="11" fillId="0" borderId="7" xfId="0" applyFont="1" applyBorder="1" applyAlignment="1">
      <alignment vertical="top" wrapText="1"/>
    </xf>
    <xf numFmtId="0" fontId="15" fillId="0" borderId="0" xfId="0" applyFont="1" applyAlignment="1">
      <alignment vertical="top" wrapText="1"/>
    </xf>
    <xf numFmtId="0" fontId="11" fillId="5" borderId="6" xfId="0" applyFont="1" applyFill="1" applyBorder="1" applyAlignment="1">
      <alignment vertical="top" wrapText="1"/>
    </xf>
    <xf numFmtId="0" fontId="11" fillId="5" borderId="7" xfId="0" applyFont="1" applyFill="1" applyBorder="1" applyAlignment="1">
      <alignment vertical="top" wrapText="1"/>
    </xf>
    <xf numFmtId="0" fontId="13" fillId="5" borderId="0" xfId="0" applyFont="1" applyFill="1" applyAlignment="1">
      <alignment vertical="top" wrapText="1"/>
    </xf>
    <xf numFmtId="0" fontId="13" fillId="0" borderId="0" xfId="0" applyFont="1" applyAlignment="1">
      <alignment vertical="top" wrapText="1"/>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5" fillId="5" borderId="5" xfId="0" applyFont="1" applyFill="1" applyBorder="1" applyAlignment="1">
      <alignment horizontal="center"/>
    </xf>
    <xf numFmtId="0" fontId="5" fillId="5" borderId="0" xfId="0" applyFont="1" applyFill="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7" fillId="2" borderId="8" xfId="0" applyFont="1" applyFill="1" applyBorder="1" applyAlignment="1">
      <alignment horizontal="left"/>
    </xf>
    <xf numFmtId="0" fontId="17" fillId="2" borderId="9" xfId="0" applyFont="1" applyFill="1" applyBorder="1"/>
    <xf numFmtId="0" fontId="4" fillId="2" borderId="5" xfId="0" applyFont="1" applyFill="1" applyBorder="1"/>
    <xf numFmtId="0" fontId="11" fillId="6" borderId="4" xfId="0" applyFont="1" applyFill="1" applyBorder="1" applyAlignment="1">
      <alignment horizontal="left" vertical="top" wrapText="1"/>
    </xf>
    <xf numFmtId="0" fontId="16" fillId="0" borderId="4" xfId="0" applyFont="1" applyBorder="1" applyAlignment="1">
      <alignment wrapText="1"/>
    </xf>
    <xf numFmtId="0" fontId="9" fillId="0" borderId="4" xfId="0" applyFont="1" applyBorder="1"/>
    <xf numFmtId="0" fontId="11" fillId="0" borderId="5" xfId="0" applyFont="1" applyBorder="1" applyAlignment="1">
      <alignment wrapText="1"/>
    </xf>
    <xf numFmtId="0" fontId="11" fillId="8" borderId="4" xfId="0" applyFont="1" applyFill="1" applyBorder="1" applyAlignment="1">
      <alignment horizontal="left" vertical="top" wrapText="1"/>
    </xf>
    <xf numFmtId="0" fontId="11" fillId="8" borderId="5" xfId="0" applyFont="1" applyFill="1" applyBorder="1" applyAlignment="1">
      <alignment horizontal="left" vertical="top" wrapText="1"/>
    </xf>
    <xf numFmtId="0" fontId="16" fillId="9" borderId="5" xfId="0" applyFont="1" applyFill="1" applyBorder="1" applyAlignment="1">
      <alignment wrapText="1"/>
    </xf>
    <xf numFmtId="0" fontId="9" fillId="9" borderId="5" xfId="0" applyFont="1" applyFill="1" applyBorder="1"/>
    <xf numFmtId="0" fontId="16" fillId="9" borderId="4" xfId="0" applyFont="1" applyFill="1" applyBorder="1" applyAlignment="1">
      <alignment wrapText="1"/>
    </xf>
    <xf numFmtId="0" fontId="9" fillId="9" borderId="4" xfId="0" applyFont="1" applyFill="1" applyBorder="1"/>
    <xf numFmtId="0" fontId="19" fillId="9" borderId="0" xfId="1" applyFill="1" applyAlignment="1"/>
    <xf numFmtId="11" fontId="0" fillId="0" borderId="0" xfId="0" applyNumberFormat="1"/>
    <xf numFmtId="0" fontId="21" fillId="2" borderId="1" xfId="0" applyFont="1" applyFill="1" applyBorder="1"/>
    <xf numFmtId="0" fontId="0" fillId="0" borderId="4" xfId="0" applyBorder="1"/>
    <xf numFmtId="0" fontId="13" fillId="4" borderId="2" xfId="0" applyFont="1" applyFill="1" applyBorder="1" applyAlignment="1">
      <alignment horizontal="center"/>
    </xf>
    <xf numFmtId="0" fontId="13" fillId="4" borderId="4" xfId="0" applyFont="1" applyFill="1" applyBorder="1" applyAlignment="1">
      <alignment horizontal="center"/>
    </xf>
    <xf numFmtId="0" fontId="14" fillId="0" borderId="3" xfId="0" applyFont="1" applyBorder="1"/>
    <xf numFmtId="0" fontId="14" fillId="0" borderId="4" xfId="0" applyFont="1" applyBorder="1"/>
    <xf numFmtId="0" fontId="13" fillId="7" borderId="2" xfId="0" applyFont="1" applyFill="1" applyBorder="1" applyAlignment="1">
      <alignment horizontal="center"/>
    </xf>
    <xf numFmtId="0" fontId="13" fillId="7"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EA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backoffice.acmeticketing.com/app/account/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B2" sqref="B2"/>
    </sheetView>
  </sheetViews>
  <sheetFormatPr baseColWidth="10" defaultColWidth="12.6640625" defaultRowHeight="15" customHeight="1" x14ac:dyDescent="0.2"/>
  <cols>
    <col min="1" max="1" width="28.5" bestFit="1" customWidth="1"/>
    <col min="2" max="2" width="40.83203125" style="7" customWidth="1"/>
    <col min="3" max="3" width="60.5" bestFit="1" customWidth="1"/>
  </cols>
  <sheetData>
    <row r="1" spans="1:3" ht="16" x14ac:dyDescent="0.2">
      <c r="A1" s="5" t="s">
        <v>0</v>
      </c>
      <c r="B1" s="28">
        <v>107</v>
      </c>
      <c r="C1" s="6" t="s">
        <v>1</v>
      </c>
    </row>
    <row r="2" spans="1:3" ht="16" x14ac:dyDescent="0.2">
      <c r="A2" s="4" t="s">
        <v>2</v>
      </c>
      <c r="B2" s="29" t="s">
        <v>57</v>
      </c>
      <c r="C2" s="26" t="s">
        <v>3</v>
      </c>
    </row>
    <row r="3" spans="1:3" ht="16" x14ac:dyDescent="0.2">
      <c r="A3" s="4" t="s">
        <v>4</v>
      </c>
      <c r="B3" s="29" t="s">
        <v>58</v>
      </c>
      <c r="C3" s="27" t="s">
        <v>36</v>
      </c>
    </row>
    <row r="4" spans="1:3" ht="16" x14ac:dyDescent="0.2">
      <c r="A4" s="4" t="s">
        <v>40</v>
      </c>
      <c r="B4" s="29" t="s">
        <v>43</v>
      </c>
      <c r="C4" s="27" t="s">
        <v>44</v>
      </c>
    </row>
    <row r="5" spans="1:3" ht="16" x14ac:dyDescent="0.2">
      <c r="A5" s="4" t="s">
        <v>5</v>
      </c>
      <c r="B5" s="62" t="s">
        <v>6</v>
      </c>
      <c r="C5" s="26"/>
    </row>
    <row r="6" spans="1:3" ht="16" x14ac:dyDescent="0.2">
      <c r="A6" s="4" t="s">
        <v>53</v>
      </c>
      <c r="B6" s="25" t="s">
        <v>52</v>
      </c>
      <c r="C6" s="26"/>
    </row>
    <row r="7" spans="1:3" ht="16" x14ac:dyDescent="0.2">
      <c r="A7" s="4" t="s">
        <v>7</v>
      </c>
      <c r="B7" s="25" t="s">
        <v>54</v>
      </c>
      <c r="C7" s="61" t="s">
        <v>55</v>
      </c>
    </row>
    <row r="8" spans="1:3" ht="16" x14ac:dyDescent="0.2">
      <c r="A8" s="48" t="s">
        <v>8</v>
      </c>
      <c r="B8" s="46" t="s">
        <v>56</v>
      </c>
      <c r="C8" s="47"/>
    </row>
    <row r="14" spans="1:3" ht="15" customHeight="1" x14ac:dyDescent="0.2">
      <c r="C14" s="60"/>
    </row>
  </sheetData>
  <hyperlinks>
    <hyperlink ref="C1" r:id="rId1"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C47D"/>
  </sheetPr>
  <dimension ref="A1:D19"/>
  <sheetViews>
    <sheetView topLeftCell="A11" workbookViewId="0">
      <selection activeCell="D19" sqref="D19"/>
    </sheetView>
  </sheetViews>
  <sheetFormatPr baseColWidth="10" defaultColWidth="12.6640625" defaultRowHeight="15" customHeight="1" x14ac:dyDescent="0.15"/>
  <cols>
    <col min="1" max="1" width="25.83203125" bestFit="1" customWidth="1"/>
    <col min="2" max="2" width="66" customWidth="1"/>
    <col min="3" max="3" width="23.6640625" style="45" customWidth="1"/>
    <col min="4" max="4" width="166.83203125" customWidth="1"/>
  </cols>
  <sheetData>
    <row r="1" spans="1:4" ht="18" x14ac:dyDescent="0.2">
      <c r="A1" s="63" t="s">
        <v>9</v>
      </c>
      <c r="B1" s="64"/>
      <c r="C1" s="65"/>
      <c r="D1" s="66"/>
    </row>
    <row r="2" spans="1:4" ht="34" x14ac:dyDescent="0.2">
      <c r="A2" s="33" t="s">
        <v>10</v>
      </c>
      <c r="B2" s="8" t="s">
        <v>12</v>
      </c>
      <c r="C2" s="39" t="s">
        <v>11</v>
      </c>
      <c r="D2" s="9" t="str">
        <f>CONCATENATE(INSTRUCTIONS!$B$6,INSTRUCTIONS!$B$7,"/events/",INSTRUCTIONS!$B$1,"/detail/",INSTRUCTIONS!$B$2)</f>
        <v>https://buy.acmeticketing.com/events/107/detail/65c12eba68af1f2ce0ae4fea</v>
      </c>
    </row>
    <row r="3" spans="1:4" ht="51" x14ac:dyDescent="0.2">
      <c r="A3" s="34"/>
      <c r="B3" s="8" t="s">
        <v>14</v>
      </c>
      <c r="C3" s="39" t="s">
        <v>13</v>
      </c>
      <c r="D3" s="9" t="str">
        <f>CONCATENATE(INSTRUCTIONS!$B$6,INSTRUCTIONS!$B$7,"/auth/",INSTRUCTIONS!$B$1,"/members?ref=%2Fevents%2F",INSTRUCTIONS!$B$1,"%2Fdetail%2F",INSTRUCTIONS!$B$2)</f>
        <v>https://buy.acmeticketing.com/auth/107/members?ref=%2Fevents%2F107%2Fdetail%2F65c12eba68af1f2ce0ae4fea</v>
      </c>
    </row>
    <row r="4" spans="1:4" ht="18" x14ac:dyDescent="0.2">
      <c r="A4" s="35"/>
      <c r="B4" s="10"/>
      <c r="C4" s="40"/>
      <c r="D4" s="11"/>
    </row>
    <row r="5" spans="1:4" ht="34" x14ac:dyDescent="0.2">
      <c r="A5" s="30" t="s">
        <v>15</v>
      </c>
      <c r="B5" s="12" t="s">
        <v>16</v>
      </c>
      <c r="C5" s="41" t="s">
        <v>11</v>
      </c>
      <c r="D5" s="13" t="str">
        <f>CONCATENATE(INSTRUCTIONS!$B$6,INSTRUCTIONS!$B$7,"/orders/",INSTRUCTIONS!$B$1,"/calendar?eventId=",INSTRUCTIONS!$B$2,"&amp;cart")</f>
        <v>https://buy.acmeticketing.com/orders/107/calendar?eventId=65c12eba68af1f2ce0ae4fea&amp;cart</v>
      </c>
    </row>
    <row r="6" spans="1:4" ht="51" x14ac:dyDescent="0.2">
      <c r="A6" s="31"/>
      <c r="B6" s="12" t="s">
        <v>17</v>
      </c>
      <c r="C6" s="41" t="s">
        <v>13</v>
      </c>
      <c r="D6" s="13" t="str">
        <f>CONCATENATE(INSTRUCTIONS!$B$6,INSTRUCTIONS!$B$7,"/auth/",INSTRUCTIONS!$B$1,"/members?ref=%2Forders%2F",INSTRUCTIONS!$B$1,"%2Fcalendar%3FeventId%3D",INSTRUCTIONS!$B$2,"%26cart")</f>
        <v>https://buy.acmeticketing.com/auth/107/members?ref=%2Forders%2F107%2Fcalendar%3FeventId%3D65c12eba68af1f2ce0ae4fea%26cart</v>
      </c>
    </row>
    <row r="7" spans="1:4" ht="18" x14ac:dyDescent="0.2">
      <c r="A7" s="36"/>
      <c r="B7" s="14"/>
      <c r="C7" s="42"/>
      <c r="D7" s="7"/>
    </row>
    <row r="8" spans="1:4" ht="38" x14ac:dyDescent="0.2">
      <c r="A8" s="33" t="s">
        <v>18</v>
      </c>
      <c r="B8" s="8" t="s">
        <v>19</v>
      </c>
      <c r="C8" s="39" t="s">
        <v>11</v>
      </c>
      <c r="D8" s="9" t="str">
        <f>CONCATENATE(INSTRUCTIONS!$B$6,INSTRUCTIONS!$B$7,"/orders/",INSTRUCTIONS!$B$1,"/tickets?eventId=",INSTRUCTIONS!$B$2,"&amp;cdEventIds=",INSTRUCTIONS!$B$2,"&amp;date=",INSTRUCTIONS!$B$3,"T00:00:00")</f>
        <v>https://buy.acmeticketing.com/orders/107/tickets?eventId=65c12eba68af1f2ce0ae4fea&amp;cdEventIds=65c12eba68af1f2ce0ae4fea&amp;date=2024-03-21T00:00:00</v>
      </c>
    </row>
    <row r="9" spans="1:4" ht="51" x14ac:dyDescent="0.2">
      <c r="A9" s="34"/>
      <c r="B9" s="8" t="s">
        <v>20</v>
      </c>
      <c r="C9" s="39" t="s">
        <v>13</v>
      </c>
      <c r="D9" s="9" t="str">
        <f>CONCATENATE(INSTRUCTIONS!$B$6,INSTRUCTIONS!$B$7,"/auth/",INSTRUCTIONS!$B$1,"/members?ref=%2Forders%2F",INSTRUCTIONS!$B$1,"%2Ftickets","%3FeventId%3D",INSTRUCTIONS!$B$2,"%26cdEventIds%3D",INSTRUCTIONS!$B$2,"%26date%3D",INSTRUCTIONS!$B$3,"T00:00:00")</f>
        <v>https://buy.acmeticketing.com/auth/107/members?ref=%2Forders%2F107%2Ftickets%3FeventId%3D65c12eba68af1f2ce0ae4fea%26cdEventIds%3D65c12eba68af1f2ce0ae4fea%26date%3D2024-03-21T00:00:00</v>
      </c>
    </row>
    <row r="10" spans="1:4" ht="18" x14ac:dyDescent="0.2">
      <c r="A10" s="35"/>
      <c r="B10" s="10"/>
      <c r="C10" s="40"/>
      <c r="D10" s="10"/>
    </row>
    <row r="11" spans="1:4" ht="68" x14ac:dyDescent="0.2">
      <c r="A11" s="30" t="s">
        <v>21</v>
      </c>
      <c r="B11" s="12" t="s">
        <v>22</v>
      </c>
      <c r="C11" s="41" t="s">
        <v>11</v>
      </c>
      <c r="D11" s="13" t="str">
        <f>CONCATENATE(INSTRUCTIONS!$B$6,INSTRUCTIONS!$B$7,"/orders/",INSTRUCTIONS!$B$1,"/tickets?eventId=",INSTRUCTIONS!$B$2,"&amp;cdEventIds=",INSTRUCTIONS!$B$2)</f>
        <v>https://buy.acmeticketing.com/orders/107/tickets?eventId=65c12eba68af1f2ce0ae4fea&amp;cdEventIds=65c12eba68af1f2ce0ae4fea</v>
      </c>
    </row>
    <row r="12" spans="1:4" ht="85" x14ac:dyDescent="0.2">
      <c r="A12" s="31"/>
      <c r="B12" s="12" t="s">
        <v>23</v>
      </c>
      <c r="C12" s="41" t="s">
        <v>13</v>
      </c>
      <c r="D12" s="13" t="str">
        <f>CONCATENATE(INSTRUCTIONS!$B$6,INSTRUCTIONS!$B$7,"/auth/",INSTRUCTIONS!$B$1,"/members?ref=%2Forders%2F",INSTRUCTIONS!$B$1,"%2Ftickets%3FeventId%3D",INSTRUCTIONS!$B$2,"%26cdEventIds%3D",INSTRUCTIONS!$B$2)</f>
        <v>https://buy.acmeticketing.com/auth/107/members?ref=%2Forders%2F107%2Ftickets%3FeventId%3D65c12eba68af1f2ce0ae4fea%26cdEventIds%3D65c12eba68af1f2ce0ae4fea</v>
      </c>
    </row>
    <row r="13" spans="1:4" ht="18" x14ac:dyDescent="0.2">
      <c r="A13" s="36"/>
      <c r="B13" s="14"/>
      <c r="C13" s="42"/>
      <c r="D13" s="7"/>
    </row>
    <row r="14" spans="1:4" ht="68" x14ac:dyDescent="0.2">
      <c r="A14" s="33" t="s">
        <v>24</v>
      </c>
      <c r="B14" s="8" t="s">
        <v>25</v>
      </c>
      <c r="C14" s="39" t="s">
        <v>11</v>
      </c>
      <c r="D14" s="9" t="str">
        <f>CONCATENATE(INSTRUCTIONS!$B$6,INSTRUCTIONS!$B$7,"/orders/",INSTRUCTIONS!$B$1,"/","calendar")</f>
        <v>https://buy.acmeticketing.com/orders/107/calendar</v>
      </c>
    </row>
    <row r="15" spans="1:4" ht="68" x14ac:dyDescent="0.2">
      <c r="A15" s="34"/>
      <c r="B15" s="8" t="s">
        <v>26</v>
      </c>
      <c r="C15" s="39" t="s">
        <v>13</v>
      </c>
      <c r="D15" s="9" t="str">
        <f>CONCATENATE(INSTRUCTIONS!$B$6,INSTRUCTIONS!$B$7,"/auth/",INSTRUCTIONS!$B$1,"/members?ref=%2Forders%2F",INSTRUCTIONS!$B$1,"%2Fcalendar")</f>
        <v>https://buy.acmeticketing.com/auth/107/members?ref=%2Forders%2F107%2Fcalendar</v>
      </c>
    </row>
    <row r="16" spans="1:4" ht="18" x14ac:dyDescent="0.2">
      <c r="A16" s="35"/>
      <c r="B16" s="10"/>
      <c r="C16" s="40"/>
      <c r="D16" s="15"/>
    </row>
    <row r="17" spans="1:4" ht="51" x14ac:dyDescent="0.2">
      <c r="A17" s="37" t="s">
        <v>34</v>
      </c>
      <c r="B17" s="12" t="s">
        <v>27</v>
      </c>
      <c r="C17" s="41" t="s">
        <v>11</v>
      </c>
      <c r="D17" s="13" t="str">
        <f>CONCATENATE(INSTRUCTIONS!$B$6,INSTRUCTIONS!$B$7,"/events/",INSTRUCTIONS!$B$1,"/detail/",INSTRUCTIONS!$B$2,"?date=",INSTRUCTIONS!$B$3,"T00:00:00")</f>
        <v>https://buy.acmeticketing.com/events/107/detail/65c12eba68af1f2ce0ae4fea?date=2024-03-21T00:00:00</v>
      </c>
    </row>
    <row r="18" spans="1:4" ht="68" x14ac:dyDescent="0.2">
      <c r="A18" s="38"/>
      <c r="B18" s="12" t="s">
        <v>28</v>
      </c>
      <c r="C18" s="41" t="s">
        <v>13</v>
      </c>
      <c r="D18" s="13" t="str">
        <f>CONCATENATE(INSTRUCTIONS!$B$6,INSTRUCTIONS!$B$7,"/auth/",INSTRUCTIONS!$B$1,"/members?ref=%2Fevents%2F",INSTRUCTIONS!$B$1,"%2Fdetail%2F",INSTRUCTIONS!$B$2,"%3Fdate%3D",INSTRUCTIONS!$B$3,"T00:00:00")</f>
        <v>https://buy.acmeticketing.com/auth/107/members?ref=%2Fevents%2F107%2Fdetail%2F65c12eba68af1f2ce0ae4fea%3Fdate%3D2024-03-21T00:00:00</v>
      </c>
    </row>
    <row r="19" spans="1:4" ht="13.5" customHeight="1" x14ac:dyDescent="0.2">
      <c r="A19" s="3"/>
      <c r="B19" s="3"/>
      <c r="C19" s="44"/>
      <c r="D19" s="1"/>
    </row>
  </sheetData>
  <mergeCells count="1">
    <mergeCell ref="A1:D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D2CE5-7637-CE43-AAE0-05BAE7FE868C}">
  <sheetPr>
    <tabColor theme="9" tint="0.39997558519241921"/>
  </sheetPr>
  <dimension ref="A1:C16"/>
  <sheetViews>
    <sheetView workbookViewId="0">
      <selection activeCell="C9" sqref="C9"/>
    </sheetView>
  </sheetViews>
  <sheetFormatPr baseColWidth="10" defaultColWidth="12.6640625" defaultRowHeight="15" customHeight="1" x14ac:dyDescent="0.15"/>
  <cols>
    <col min="1" max="1" width="19.1640625" customWidth="1"/>
    <col min="2" max="2" width="58.33203125" customWidth="1"/>
    <col min="3" max="3" width="139.33203125" bestFit="1" customWidth="1"/>
  </cols>
  <sheetData>
    <row r="1" spans="1:3" ht="18" x14ac:dyDescent="0.2">
      <c r="A1" s="63" t="s">
        <v>9</v>
      </c>
      <c r="B1" s="65"/>
      <c r="C1" s="66"/>
    </row>
    <row r="2" spans="1:3" ht="57" x14ac:dyDescent="0.2">
      <c r="A2" s="21" t="s">
        <v>30</v>
      </c>
      <c r="B2" s="22" t="s">
        <v>31</v>
      </c>
      <c r="C2" s="9" t="str">
        <f>CONCATENATE(INSTRUCTIONS!$B$6,INSTRUCTIONS!$B$7,"/auth/",INSTRUCTIONS!$B$1,"/members?ref=%2Fmembership%2F",INSTRUCTIONS!$B$1,"%2Fprofile")</f>
        <v>https://buy.acmeticketing.com/auth/107/members?ref=%2Fmembership%2F107%2Fprofile</v>
      </c>
    </row>
    <row r="3" spans="1:3" ht="18" x14ac:dyDescent="0.2">
      <c r="A3" s="19"/>
      <c r="B3" s="20"/>
      <c r="C3" s="11"/>
    </row>
    <row r="4" spans="1:3" ht="68" x14ac:dyDescent="0.2">
      <c r="A4" s="23" t="s">
        <v>32</v>
      </c>
      <c r="B4" s="24" t="s">
        <v>33</v>
      </c>
      <c r="C4" s="13" t="str">
        <f>CONCATENATE(INSTRUCTIONS!$B$6,INSTRUCTIONS!$B$7,"/auth/",INSTRUCTIONS!B1,"/members?ref=%2Fdonate%2F",INSTRUCTIONS!$B$1,)</f>
        <v>https://buy.acmeticketing.com/auth/107/members?ref=%2Fdonate%2F107</v>
      </c>
    </row>
    <row r="5" spans="1:3" ht="18" x14ac:dyDescent="0.2">
      <c r="A5" s="49"/>
      <c r="B5" s="50"/>
      <c r="C5" s="51"/>
    </row>
    <row r="6" spans="1:3" ht="102" x14ac:dyDescent="0.2">
      <c r="A6" s="54" t="s">
        <v>38</v>
      </c>
      <c r="B6" s="55" t="s">
        <v>39</v>
      </c>
      <c r="C6" s="56" t="str">
        <f>CONCATENATE(INSTRUCTIONS!$B$6,INSTRUCTIONS!$B$7,"/auth/",INSTRUCTIONS!$B$1,"/members?ref=%2Fdonate%2F",INSTRUCTIONS!$B$1,"%3Ftext%3D[code]")</f>
        <v>https://buy.acmeticketing.com/auth/107/members?ref=%2Fdonate%2F107%3Ftext%3D[code]</v>
      </c>
    </row>
    <row r="7" spans="1:3" ht="18" x14ac:dyDescent="0.2">
      <c r="A7" s="53"/>
      <c r="B7" s="57"/>
      <c r="C7" s="59"/>
    </row>
    <row r="8" spans="1:3" ht="51" x14ac:dyDescent="0.2">
      <c r="A8" s="23" t="s">
        <v>48</v>
      </c>
      <c r="B8" s="24" t="s">
        <v>37</v>
      </c>
      <c r="C8" s="13" t="str">
        <f>CONCATENATE(INSTRUCTIONS!$B$6,INSTRUCTIONS!$B$7,"/auth/",INSTRUCTIONS!$B$1,"/members?ref=%2Forders%2F",INSTRUCTIONS!$B$1,"%2Ftickets",)</f>
        <v>https://buy.acmeticketing.com/auth/107/members?ref=%2Forders%2F107%2Ftickets</v>
      </c>
    </row>
    <row r="9" spans="1:3" ht="18" x14ac:dyDescent="0.2">
      <c r="A9" s="49"/>
      <c r="B9" s="50"/>
      <c r="C9" s="51"/>
    </row>
    <row r="10" spans="1:3" ht="76" x14ac:dyDescent="0.2">
      <c r="A10" s="54" t="s">
        <v>49</v>
      </c>
      <c r="B10" s="55" t="s">
        <v>42</v>
      </c>
      <c r="C10" s="56" t="str">
        <f>CONCATENATE(INSTRUCTIONS!$B$6,INSTRUCTIONS!$B$7,"/orders/",INSTRUCTIONS!$B$1,"/tickets?membershipCategoryId=",INSTRUCTIONS!$B$4,"&amp;isGift=0&amp;action=join")</f>
        <v>https://buy.acmeticketing.com/orders/107/tickets?membershipCategoryId=5e582ac2f71d1a259af53f95&amp;isGift=0&amp;action=join</v>
      </c>
    </row>
    <row r="11" spans="1:3" ht="18" x14ac:dyDescent="0.2">
      <c r="A11" s="53"/>
      <c r="B11" s="57"/>
      <c r="C11" s="58"/>
    </row>
    <row r="12" spans="1:3" ht="76" x14ac:dyDescent="0.2">
      <c r="A12" s="23" t="s">
        <v>50</v>
      </c>
      <c r="B12" s="24" t="s">
        <v>41</v>
      </c>
      <c r="C12" s="13" t="str">
        <f>CONCATENATE(INSTRUCTIONS!$B$6,INSTRUCTIONS!$B$7,"/orders/",INSTRUCTIONS!$B$1,"/tickets?membershipCategoryId=",INSTRUCTIONS!$B$4,"&amp;isGift=1&amp;action=join")</f>
        <v>https://buy.acmeticketing.com/orders/107/tickets?membershipCategoryId=5e582ac2f71d1a259af53f95&amp;isGift=1&amp;action=join</v>
      </c>
    </row>
    <row r="13" spans="1:3" ht="18" x14ac:dyDescent="0.2">
      <c r="A13" s="49"/>
      <c r="B13" s="50"/>
      <c r="C13" s="51"/>
    </row>
    <row r="14" spans="1:3" ht="57" x14ac:dyDescent="0.2">
      <c r="A14" s="54" t="s">
        <v>45</v>
      </c>
      <c r="B14" s="55" t="s">
        <v>46</v>
      </c>
      <c r="C14" s="56" t="str">
        <f>CONCATENATE(INSTRUCTIONS!$B$6,INSTRUCTIONS!$B$7,"/membership/",INSTRUCTIONS!$B$1,"/join")</f>
        <v>https://buy.acmeticketing.com/membership/107/join</v>
      </c>
    </row>
    <row r="15" spans="1:3" ht="18" x14ac:dyDescent="0.2">
      <c r="A15" s="53"/>
      <c r="B15" s="57"/>
      <c r="C15" s="58"/>
    </row>
    <row r="16" spans="1:3" ht="80" customHeight="1" x14ac:dyDescent="0.2">
      <c r="A16" s="52" t="s">
        <v>51</v>
      </c>
      <c r="B16" s="24" t="s">
        <v>47</v>
      </c>
      <c r="C16" s="13" t="str">
        <f>CONCATENATE(INSTRUCTIONS!$B$6,INSTRUCTIONS!$B$7,"/membership/",INSTRUCTIONS!$B$1,"/renew")</f>
        <v>https://buy.acmeticketing.com/membership/107/renew</v>
      </c>
    </row>
  </sheetData>
  <mergeCells count="1">
    <mergeCell ref="A1:C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A9999"/>
  </sheetPr>
  <dimension ref="A1:D19"/>
  <sheetViews>
    <sheetView topLeftCell="A4" workbookViewId="0">
      <selection activeCell="D12" sqref="D12"/>
    </sheetView>
  </sheetViews>
  <sheetFormatPr baseColWidth="10" defaultColWidth="12.6640625" defaultRowHeight="15" customHeight="1" x14ac:dyDescent="0.2"/>
  <cols>
    <col min="1" max="1" width="25.83203125" bestFit="1" customWidth="1"/>
    <col min="2" max="2" width="50.6640625" customWidth="1"/>
    <col min="3" max="3" width="25.1640625" style="43" customWidth="1"/>
    <col min="4" max="4" width="166.83203125" style="7" bestFit="1" customWidth="1"/>
  </cols>
  <sheetData>
    <row r="1" spans="1:4" ht="18" x14ac:dyDescent="0.2">
      <c r="A1" s="67" t="s">
        <v>29</v>
      </c>
      <c r="B1" s="68"/>
      <c r="C1" s="65"/>
      <c r="D1" s="66"/>
    </row>
    <row r="2" spans="1:4" ht="51" x14ac:dyDescent="0.2">
      <c r="A2" s="33" t="s">
        <v>10</v>
      </c>
      <c r="B2" s="8" t="s">
        <v>12</v>
      </c>
      <c r="C2" s="39" t="s">
        <v>11</v>
      </c>
      <c r="D2" s="9" t="str">
        <f>CONCATENATE(INSTRUCTIONS!$B$5,"/events/",INSTRUCTIONS!$B$1,"/detail/",INSTRUCTIONS!$B$2)</f>
        <v>https://sand10-buy.acmeticketing.net/events/107/detail/65c12eba68af1f2ce0ae4fea</v>
      </c>
    </row>
    <row r="3" spans="1:4" ht="68" x14ac:dyDescent="0.2">
      <c r="A3" s="17"/>
      <c r="B3" s="8" t="s">
        <v>14</v>
      </c>
      <c r="C3" s="39" t="s">
        <v>13</v>
      </c>
      <c r="D3" s="9" t="str">
        <f>CONCATENATE(INSTRUCTIONS!$B$5,"/auth/",INSTRUCTIONS!$B$1,"/members?ref=%2Fevents%2F",INSTRUCTIONS!$B$1,"%2Fdetail%2F",INSTRUCTIONS!$B$2)</f>
        <v>https://sand10-buy.acmeticketing.net/auth/107/members?ref=%2Fevents%2F107%2Fdetail%2F65c12eba68af1f2ce0ae4fea</v>
      </c>
    </row>
    <row r="4" spans="1:4" ht="18" x14ac:dyDescent="0.2">
      <c r="A4" s="19"/>
      <c r="B4" s="10"/>
      <c r="C4" s="40"/>
      <c r="D4" s="11"/>
    </row>
    <row r="5" spans="1:4" ht="51" x14ac:dyDescent="0.2">
      <c r="A5" s="30" t="s">
        <v>15</v>
      </c>
      <c r="B5" s="12" t="s">
        <v>16</v>
      </c>
      <c r="C5" s="41" t="s">
        <v>11</v>
      </c>
      <c r="D5" s="13" t="str">
        <f>CONCATENATE(INSTRUCTIONS!$B$5,"/orders/",INSTRUCTIONS!$B$1,"/calendar?eventId=",INSTRUCTIONS!$B$2,"&amp;cart")</f>
        <v>https://sand10-buy.acmeticketing.net/orders/107/calendar?eventId=65c12eba68af1f2ce0ae4fea&amp;cart</v>
      </c>
    </row>
    <row r="6" spans="1:4" ht="68" x14ac:dyDescent="0.2">
      <c r="A6" s="31"/>
      <c r="B6" s="12" t="s">
        <v>17</v>
      </c>
      <c r="C6" s="41" t="s">
        <v>13</v>
      </c>
      <c r="D6" s="13" t="str">
        <f>CONCATENATE(INSTRUCTIONS!$B$5,"/auth/",INSTRUCTIONS!$B$1,"/members?ref=%2Forders%2F",INSTRUCTIONS!$B$1,"%2Fcalendar%3FeventId%3D",INSTRUCTIONS!$B$2,"%26cart")</f>
        <v>https://sand10-buy.acmeticketing.net/auth/107/members?ref=%2Forders%2F107%2Fcalendar%3FeventId%3D65c12eba68af1f2ce0ae4fea%26cart</v>
      </c>
    </row>
    <row r="7" spans="1:4" ht="18" x14ac:dyDescent="0.2">
      <c r="A7" s="32"/>
      <c r="B7" s="14"/>
      <c r="C7" s="42"/>
    </row>
    <row r="8" spans="1:4" ht="38" x14ac:dyDescent="0.2">
      <c r="A8" s="33" t="s">
        <v>18</v>
      </c>
      <c r="B8" s="8" t="s">
        <v>19</v>
      </c>
      <c r="C8" s="39" t="s">
        <v>11</v>
      </c>
      <c r="D8" s="9" t="str">
        <f>CONCATENATE(INSTRUCTIONS!$B$5,"/orders/",INSTRUCTIONS!$B$1,"/tickets?eventId=",INSTRUCTIONS!$B$2,"&amp;cdEventIds=",INSTRUCTIONS!$B$2,"&amp;date=",INSTRUCTIONS!$B$3,"T00:00:00")</f>
        <v>https://sand10-buy.acmeticketing.net/orders/107/tickets?eventId=65c12eba68af1f2ce0ae4fea&amp;cdEventIds=65c12eba68af1f2ce0ae4fea&amp;date=2024-03-21T00:00:00</v>
      </c>
    </row>
    <row r="9" spans="1:4" ht="51" x14ac:dyDescent="0.2">
      <c r="A9" s="34"/>
      <c r="B9" s="8" t="s">
        <v>20</v>
      </c>
      <c r="C9" s="39" t="s">
        <v>13</v>
      </c>
      <c r="D9" s="9" t="str">
        <f>CONCATENATE(INSTRUCTIONS!$B$5,"/auth/",INSTRUCTIONS!$B$1,"/members?ref=%2Forders%2F",INSTRUCTIONS!$B$1,"%2Ftickets%3FeventId%3D",INSTRUCTIONS!$B$2,"%26cdEventIds%3D",INSTRUCTIONS!$B$2,"%26date%3D",INSTRUCTIONS!$B$3,"T00:00:00")</f>
        <v>https://sand10-buy.acmeticketing.net/auth/107/members?ref=%2Forders%2F107%2Ftickets%3FeventId%3D65c12eba68af1f2ce0ae4fea%26cdEventIds%3D65c12eba68af1f2ce0ae4fea%26date%3D2024-03-21T00:00:00</v>
      </c>
    </row>
    <row r="10" spans="1:4" ht="18" x14ac:dyDescent="0.2">
      <c r="A10" s="35"/>
      <c r="B10" s="10"/>
      <c r="C10" s="40"/>
      <c r="D10" s="15"/>
    </row>
    <row r="11" spans="1:4" ht="85" x14ac:dyDescent="0.2">
      <c r="A11" s="30" t="s">
        <v>21</v>
      </c>
      <c r="B11" s="12" t="s">
        <v>22</v>
      </c>
      <c r="C11" s="41" t="s">
        <v>11</v>
      </c>
      <c r="D11" s="13" t="str">
        <f>CONCATENATE(INSTRUCTIONS!$B$5,"/orders/",INSTRUCTIONS!$B$1,"/tickets?eventId=",INSTRUCTIONS!$B$2,"&amp;cdEventIds=",INSTRUCTIONS!$B$2)</f>
        <v>https://sand10-buy.acmeticketing.net/orders/107/tickets?eventId=65c12eba68af1f2ce0ae4fea&amp;cdEventIds=65c12eba68af1f2ce0ae4fea</v>
      </c>
    </row>
    <row r="12" spans="1:4" ht="119" x14ac:dyDescent="0.2">
      <c r="A12" s="31"/>
      <c r="B12" s="12" t="s">
        <v>23</v>
      </c>
      <c r="C12" s="41" t="s">
        <v>13</v>
      </c>
      <c r="D12" s="13" t="str">
        <f>CONCATENATE(INSTRUCTIONS!$B$5,"/auth/",INSTRUCTIONS!$B$1,"/members?ref=%2Forders%2F",INSTRUCTIONS!$B$1,"%2Ftickets%3FeventId%3D",INSTRUCTIONS!$B$2,"%26cdEventIds%3D",INSTRUCTIONS!$B$2)</f>
        <v>https://sand10-buy.acmeticketing.net/auth/107/members?ref=%2Forders%2F107%2Ftickets%3FeventId%3D65c12eba68af1f2ce0ae4fea%26cdEventIds%3D65c12eba68af1f2ce0ae4fea</v>
      </c>
    </row>
    <row r="13" spans="1:4" ht="18" x14ac:dyDescent="0.2">
      <c r="A13" s="36"/>
      <c r="B13" s="14"/>
      <c r="C13" s="42"/>
    </row>
    <row r="14" spans="1:4" ht="85" x14ac:dyDescent="0.2">
      <c r="A14" s="33" t="s">
        <v>24</v>
      </c>
      <c r="B14" s="8" t="s">
        <v>25</v>
      </c>
      <c r="C14" s="39" t="s">
        <v>11</v>
      </c>
      <c r="D14" s="9" t="str">
        <f>CONCATENATE(INSTRUCTIONS!$B$5,"/orders/",INSTRUCTIONS!$B$1,"/","calendar")</f>
        <v>https://sand10-buy.acmeticketing.net/orders/107/calendar</v>
      </c>
    </row>
    <row r="15" spans="1:4" ht="85" x14ac:dyDescent="0.2">
      <c r="A15" s="34"/>
      <c r="B15" s="8" t="s">
        <v>26</v>
      </c>
      <c r="C15" s="39" t="s">
        <v>13</v>
      </c>
      <c r="D15" s="18" t="str">
        <f>CONCATENATE(INSTRUCTIONS!$B$5,"/auth/",INSTRUCTIONS!$B$1,"/members?ref=%2Forders%2F",INSTRUCTIONS!$B$1,"%2Fcalendar")</f>
        <v>https://sand10-buy.acmeticketing.net/auth/107/members?ref=%2Forders%2F107%2Fcalendar</v>
      </c>
    </row>
    <row r="16" spans="1:4" ht="18" x14ac:dyDescent="0.2">
      <c r="A16" s="35"/>
      <c r="B16" s="10"/>
      <c r="C16" s="40"/>
      <c r="D16" s="11"/>
    </row>
    <row r="17" spans="1:4" ht="68" x14ac:dyDescent="0.2">
      <c r="A17" s="37" t="s">
        <v>35</v>
      </c>
      <c r="B17" s="12" t="s">
        <v>27</v>
      </c>
      <c r="C17" s="41" t="s">
        <v>11</v>
      </c>
      <c r="D17" s="13" t="str">
        <f>CONCATENATE(INSTRUCTIONS!$B$5,"/events/",INSTRUCTIONS!$B$1,"/detail/",INSTRUCTIONS!$B$2,"?date=",INSTRUCTIONS!$B$3,"T00:00:00")</f>
        <v>https://sand10-buy.acmeticketing.net/events/107/detail/65c12eba68af1f2ce0ae4fea?date=2024-03-21T00:00:00</v>
      </c>
    </row>
    <row r="18" spans="1:4" ht="102" x14ac:dyDescent="0.2">
      <c r="A18" s="38"/>
      <c r="B18" s="12" t="s">
        <v>28</v>
      </c>
      <c r="C18" s="41" t="s">
        <v>13</v>
      </c>
      <c r="D18" s="13" t="str">
        <f>CONCATENATE(INSTRUCTIONS!$B$5,"/auth/",INSTRUCTIONS!$B$1,"/members?ref=%2Fevents%2F",INSTRUCTIONS!$B$1,"%2Fdetail%2F",INSTRUCTIONS!$B$2,"%3Fdate%3D",INSTRUCTIONS!$B$3,"T00:00:00")</f>
        <v>https://sand10-buy.acmeticketing.net/auth/107/members?ref=%2Fevents%2F107%2Fdetail%2F65c12eba68af1f2ce0ae4fea%3Fdate%3D2024-03-21T00:00:00</v>
      </c>
    </row>
    <row r="19" spans="1:4" ht="13.5" customHeight="1" x14ac:dyDescent="0.2">
      <c r="A19" s="2"/>
      <c r="B19" s="2"/>
      <c r="C19" s="42"/>
      <c r="D19" s="16"/>
    </row>
  </sheetData>
  <mergeCells count="1">
    <mergeCell ref="A1:D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A9999"/>
  </sheetPr>
  <dimension ref="A1:C16"/>
  <sheetViews>
    <sheetView workbookViewId="0">
      <selection activeCell="C2" sqref="C2"/>
    </sheetView>
  </sheetViews>
  <sheetFormatPr baseColWidth="10" defaultColWidth="12.6640625" defaultRowHeight="15" customHeight="1" x14ac:dyDescent="0.15"/>
  <cols>
    <col min="1" max="1" width="19.1640625" customWidth="1"/>
    <col min="2" max="2" width="58.33203125" customWidth="1"/>
    <col min="3" max="3" width="139.33203125" bestFit="1" customWidth="1"/>
  </cols>
  <sheetData>
    <row r="1" spans="1:3" ht="18" x14ac:dyDescent="0.2">
      <c r="A1" s="67" t="s">
        <v>29</v>
      </c>
      <c r="B1" s="65"/>
      <c r="C1" s="66"/>
    </row>
    <row r="2" spans="1:3" ht="57" x14ac:dyDescent="0.2">
      <c r="A2" s="21" t="s">
        <v>30</v>
      </c>
      <c r="B2" s="22" t="s">
        <v>31</v>
      </c>
      <c r="C2" s="9" t="str">
        <f>CONCATENATE(INSTRUCTIONS!$B$5,"/auth/",INSTRUCTIONS!$B$1,"/members?ref=%2Fmembership%2F",INSTRUCTIONS!$B$1,"%2Fprofile")</f>
        <v>https://sand10-buy.acmeticketing.net/auth/107/members?ref=%2Fmembership%2F107%2Fprofile</v>
      </c>
    </row>
    <row r="3" spans="1:3" ht="18" x14ac:dyDescent="0.2">
      <c r="A3" s="19"/>
      <c r="B3" s="20"/>
      <c r="C3" s="11"/>
    </row>
    <row r="4" spans="1:3" ht="68" x14ac:dyDescent="0.2">
      <c r="A4" s="23" t="s">
        <v>32</v>
      </c>
      <c r="B4" s="24" t="s">
        <v>33</v>
      </c>
      <c r="C4" s="13" t="str">
        <f>CONCATENATE(INSTRUCTIONS!$B$5,"/auth/",INSTRUCTIONS!B1,"/members?ref=%2Fdonate%2F",INSTRUCTIONS!$B$1,)</f>
        <v>https://sand10-buy.acmeticketing.net/auth/107/members?ref=%2Fdonate%2F107</v>
      </c>
    </row>
    <row r="5" spans="1:3" ht="18" x14ac:dyDescent="0.2">
      <c r="A5" s="49"/>
      <c r="B5" s="50"/>
      <c r="C5" s="51"/>
    </row>
    <row r="6" spans="1:3" ht="102" x14ac:dyDescent="0.2">
      <c r="A6" s="54" t="s">
        <v>38</v>
      </c>
      <c r="B6" s="55" t="s">
        <v>39</v>
      </c>
      <c r="C6" s="56" t="str">
        <f>CONCATENATE(INSTRUCTIONS!$B$5,"/auth/",INSTRUCTIONS!$B$1,"/members?ref=%2Fdonate%2F",INSTRUCTIONS!$B$1,"%3Ftext%3D[code]")</f>
        <v>https://sand10-buy.acmeticketing.net/auth/107/members?ref=%2Fdonate%2F107%3Ftext%3D[code]</v>
      </c>
    </row>
    <row r="7" spans="1:3" ht="18" x14ac:dyDescent="0.2">
      <c r="A7" s="53"/>
      <c r="B7" s="57"/>
      <c r="C7" s="59"/>
    </row>
    <row r="8" spans="1:3" ht="51" x14ac:dyDescent="0.2">
      <c r="A8" s="23" t="s">
        <v>48</v>
      </c>
      <c r="B8" s="24" t="s">
        <v>37</v>
      </c>
      <c r="C8" s="13" t="str">
        <f>CONCATENATE(INSTRUCTIONS!$B$5,"/auth/",INSTRUCTIONS!$B$1,"/members?ref=%2Forders%2F",INSTRUCTIONS!$B$1,"%2Ftickets",)</f>
        <v>https://sand10-buy.acmeticketing.net/auth/107/members?ref=%2Forders%2F107%2Ftickets</v>
      </c>
    </row>
    <row r="9" spans="1:3" ht="18" x14ac:dyDescent="0.2">
      <c r="A9" s="49"/>
      <c r="B9" s="50"/>
      <c r="C9" s="51"/>
    </row>
    <row r="10" spans="1:3" ht="76" x14ac:dyDescent="0.2">
      <c r="A10" s="54" t="s">
        <v>49</v>
      </c>
      <c r="B10" s="55" t="s">
        <v>42</v>
      </c>
      <c r="C10" s="56" t="str">
        <f>CONCATENATE(INSTRUCTIONS!$B$5,"/orders/",INSTRUCTIONS!$B$1,"/tickets?membershipCategoryId=",INSTRUCTIONS!$B$4,"&amp;isGift=0&amp;action=join")</f>
        <v>https://sand10-buy.acmeticketing.net/orders/107/tickets?membershipCategoryId=5e582ac2f71d1a259af53f95&amp;isGift=0&amp;action=join</v>
      </c>
    </row>
    <row r="11" spans="1:3" ht="18" x14ac:dyDescent="0.2">
      <c r="A11" s="53"/>
      <c r="B11" s="57"/>
      <c r="C11" s="58"/>
    </row>
    <row r="12" spans="1:3" ht="76" x14ac:dyDescent="0.2">
      <c r="A12" s="23" t="s">
        <v>50</v>
      </c>
      <c r="B12" s="24" t="s">
        <v>41</v>
      </c>
      <c r="C12" s="13" t="str">
        <f>CONCATENATE(INSTRUCTIONS!$B$5,"/orders/",INSTRUCTIONS!$B$1,"/tickets?membershipCategoryId=",INSTRUCTIONS!$B$4,"&amp;isGift=1&amp;action=join")</f>
        <v>https://sand10-buy.acmeticketing.net/orders/107/tickets?membershipCategoryId=5e582ac2f71d1a259af53f95&amp;isGift=1&amp;action=join</v>
      </c>
    </row>
    <row r="13" spans="1:3" ht="18" x14ac:dyDescent="0.2">
      <c r="A13" s="49"/>
      <c r="B13" s="50"/>
      <c r="C13" s="51"/>
    </row>
    <row r="14" spans="1:3" ht="57" x14ac:dyDescent="0.2">
      <c r="A14" s="54" t="s">
        <v>45</v>
      </c>
      <c r="B14" s="55" t="s">
        <v>46</v>
      </c>
      <c r="C14" s="56" t="str">
        <f>CONCATENATE(INSTRUCTIONS!$B$5,"/membership/",INSTRUCTIONS!$B$1,"/join")</f>
        <v>https://sand10-buy.acmeticketing.net/membership/107/join</v>
      </c>
    </row>
    <row r="15" spans="1:3" ht="18" x14ac:dyDescent="0.2">
      <c r="A15" s="53"/>
      <c r="B15" s="57"/>
      <c r="C15" s="58"/>
    </row>
    <row r="16" spans="1:3" ht="80" customHeight="1" x14ac:dyDescent="0.2">
      <c r="A16" s="52" t="s">
        <v>51</v>
      </c>
      <c r="B16" s="24" t="s">
        <v>47</v>
      </c>
      <c r="C16" s="13" t="str">
        <f>CONCATENATE(INSTRUCTIONS!$B$5,"/membership/",INSTRUCTIONS!$B$1,"/renew")</f>
        <v>https://sand10-buy.acmeticketing.net/membership/107/renew</v>
      </c>
    </row>
  </sheetData>
  <mergeCells count="1">
    <mergeCell ref="A1:C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Production Event Links</vt:lpstr>
      <vt:lpstr>Production Member Links</vt:lpstr>
      <vt:lpstr>SAND10 Event Links</vt:lpstr>
      <vt:lpstr>SAND10 Member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Helal</dc:creator>
  <cp:lastModifiedBy>Kadee Barrett</cp:lastModifiedBy>
  <dcterms:created xsi:type="dcterms:W3CDTF">2020-06-25T14:29:35Z</dcterms:created>
  <dcterms:modified xsi:type="dcterms:W3CDTF">2024-03-01T16:21:55Z</dcterms:modified>
</cp:coreProperties>
</file>